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00" windowHeight="13125" tabRatio="859" activeTab="3"/>
  </bookViews>
  <sheets>
    <sheet name="Приложение " sheetId="86" r:id="rId1"/>
    <sheet name="Приложение 1" sheetId="72" r:id="rId2"/>
    <sheet name="Приложение 2" sheetId="85" r:id="rId3"/>
    <sheet name="Приложение 3" sheetId="8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E40" i="85"/>
  <c r="E39"/>
  <c r="F39" s="1"/>
  <c r="D39"/>
  <c r="E38"/>
  <c r="E37"/>
  <c r="F36"/>
  <c r="E36"/>
  <c r="D36"/>
  <c r="E35"/>
  <c r="E34"/>
  <c r="E33" s="1"/>
  <c r="F33" s="1"/>
  <c r="D33"/>
  <c r="E32"/>
  <c r="E31" s="1"/>
  <c r="F31" s="1"/>
  <c r="D31"/>
  <c r="E30"/>
  <c r="E29" s="1"/>
  <c r="D29"/>
  <c r="E28"/>
  <c r="E27"/>
  <c r="E26"/>
  <c r="E25" s="1"/>
  <c r="F25" s="1"/>
  <c r="D25"/>
  <c r="E24"/>
  <c r="E23"/>
  <c r="E21"/>
  <c r="F21" s="1"/>
  <c r="D21"/>
  <c r="E20"/>
  <c r="E19"/>
  <c r="F18"/>
  <c r="E18"/>
  <c r="D18"/>
  <c r="E17"/>
  <c r="F16"/>
  <c r="E16"/>
  <c r="D16"/>
  <c r="E15"/>
  <c r="E12"/>
  <c r="E11"/>
  <c r="E10" s="1"/>
  <c r="D10"/>
  <c r="D41" s="1"/>
  <c r="F10" l="1"/>
  <c r="E41"/>
  <c r="F41" s="1"/>
  <c r="C9" i="83"/>
  <c r="C8"/>
  <c r="C41" i="72"/>
  <c r="C40" s="1"/>
  <c r="C30"/>
  <c r="C38"/>
  <c r="C37" s="1"/>
  <c r="C36" s="1"/>
  <c r="C8" s="1"/>
  <c r="C29"/>
  <c r="C14"/>
  <c r="C52"/>
  <c r="C10"/>
  <c r="C9" s="1"/>
  <c r="C43"/>
  <c r="C45"/>
  <c r="C20"/>
  <c r="C22"/>
  <c r="C19" s="1"/>
  <c r="C26"/>
  <c r="C25" s="1"/>
  <c r="C34"/>
  <c r="C33" s="1"/>
  <c r="C28" s="1"/>
  <c r="C56"/>
  <c r="C51" s="1"/>
  <c r="C48"/>
  <c r="C47" s="1"/>
  <c r="C60"/>
  <c r="C59" s="1"/>
  <c r="B10" i="86"/>
  <c r="C10" i="83" l="1"/>
  <c r="C50" i="72"/>
  <c r="C8" i="86" l="1"/>
  <c r="C10" s="1"/>
  <c r="C62" i="72"/>
</calcChain>
</file>

<file path=xl/comments1.xml><?xml version="1.0" encoding="utf-8"?>
<comments xmlns="http://schemas.openxmlformats.org/spreadsheetml/2006/main">
  <authors>
    <author>Светлана</author>
  </authors>
  <commentList>
    <comment ref="C41" authorId="0">
      <text>
        <r>
          <rPr>
            <sz val="9"/>
            <color indexed="81"/>
            <rFont val="Tahoma"/>
            <charset val="1"/>
          </rPr>
          <t xml:space="preserve">Добавила строку КБК 000 116 23000 00 0000 140
</t>
        </r>
      </text>
    </comment>
    <comment ref="C53" authorId="0">
      <text>
        <r>
          <rPr>
            <sz val="9"/>
            <color indexed="81"/>
            <rFont val="Tahoma"/>
            <charset val="1"/>
          </rPr>
          <t xml:space="preserve"> Добавила  строку
</t>
        </r>
      </text>
    </comment>
  </commentList>
</comments>
</file>

<file path=xl/sharedStrings.xml><?xml version="1.0" encoding="utf-8"?>
<sst xmlns="http://schemas.openxmlformats.org/spreadsheetml/2006/main" count="210" uniqueCount="197">
  <si>
    <t>000 10804020 01 0000 110</t>
  </si>
  <si>
    <t>03 10</t>
  </si>
  <si>
    <t xml:space="preserve">Обеспечение пожарной безопасности
</t>
  </si>
  <si>
    <t>Доходы от сдачи в аренду имущества, составляющего казну поселений (за исключением земельных участков)</t>
  </si>
  <si>
    <t>000 11109045 10 0000 120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</si>
  <si>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</si>
  <si>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</si>
  <si>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000 200 00000 00 0000 000</t>
  </si>
  <si>
    <t>000 202 00000 00 0000 000</t>
  </si>
  <si>
    <t xml:space="preserve">Субвенции бюджетам субъектов Российской Федерации и муниципальных образований </t>
  </si>
  <si>
    <t xml:space="preserve">Субвенции бюджетам поселений на осуществление первичного воинского учета на территориях, где отсутствуют военные комиссариаты                                                                                                                              </t>
  </si>
  <si>
    <t>Субвенции бюджетам поселений на выполнение передаваемых полномочий субъектов Российской Федерации</t>
  </si>
  <si>
    <t>раздел</t>
  </si>
  <si>
    <t>подраздел</t>
  </si>
  <si>
    <t xml:space="preserve">Исполнено, тыс.руб. </t>
  </si>
  <si>
    <t>Исполнено тыс. руб.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</si>
  <si>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</si>
  <si>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Налог на доходы физических лиц с доходов,  полученных физическими лицами, не являющимися налоговыми резидентами Российской Федерации </t>
  </si>
  <si>
    <t>000 103 00000 00 0000 000</t>
  </si>
  <si>
    <t>000 103 02230 01 0000 110</t>
  </si>
  <si>
    <t>000 103 02240 01 0000 110</t>
  </si>
  <si>
    <t>000 103 02250 01 0000 110</t>
  </si>
  <si>
    <t>000 103 02260 01 0000 110</t>
  </si>
  <si>
    <t>000 106 00000 00 0000 000</t>
  </si>
  <si>
    <t>000 106 01000 00 0000 110</t>
  </si>
  <si>
    <t>000 106 01030 10 0000 110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</si>
  <si>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</si>
  <si>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Налог на имущество физических лиц</t>
  </si>
  <si>
    <t>НАЛОГИ НА ИМУЩЕСТВО</t>
  </si>
  <si>
    <t>Наименование статьи доходов</t>
  </si>
  <si>
    <t>ЖИЛИЩНО-КОММУНАЛЬНОЕ ХОЗЯЙСТВО</t>
  </si>
  <si>
    <t>Коммунальное хозяйство</t>
  </si>
  <si>
    <t>СОЦИАЛЬНАЯ ПОЛИТИКА</t>
  </si>
  <si>
    <t>Приложение 1</t>
  </si>
  <si>
    <t>Приложение 2</t>
  </si>
  <si>
    <t>к Решению Совета депутатов</t>
  </si>
  <si>
    <t>Налог на доходы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</si>
  <si>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</si>
  <si>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</si>
  <si>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Культура</t>
  </si>
  <si>
    <t>Пенсионное обеспечение</t>
  </si>
  <si>
    <t>ОБЩЕГОСУДАРСТВЕННЫЕ ВОПРОСЫ</t>
  </si>
  <si>
    <t>НАЦИОНАЛЬНАЯ ЭКОНОМИКА</t>
  </si>
  <si>
    <t>Наименование источника</t>
  </si>
  <si>
    <t>Благоустройство</t>
  </si>
  <si>
    <t>Код доходов</t>
  </si>
  <si>
    <t>НАЛОГИ НА ПРИБЫЛЬ, ДОХОДЫ</t>
  </si>
  <si>
    <t>01 04</t>
  </si>
  <si>
    <t>01 00</t>
  </si>
  <si>
    <t>НАЦИОНАЛЬНАЯ БЕЗОПАСНОСТЬ И ПРАВООХРАНИТЕЛЬНАЯ ДЕЯТЕЛЬНОСТЬ</t>
  </si>
  <si>
    <t>03 00</t>
  </si>
  <si>
    <t>03 09</t>
  </si>
  <si>
    <t>04 00</t>
  </si>
  <si>
    <t>04 02</t>
  </si>
  <si>
    <t>Топливно-энергетический комплекс</t>
  </si>
  <si>
    <t>Жилищное хозяйство</t>
  </si>
  <si>
    <t>05 00</t>
  </si>
  <si>
    <t>05 01</t>
  </si>
  <si>
    <t>05 02</t>
  </si>
  <si>
    <t>05 03</t>
  </si>
  <si>
    <t>08 00</t>
  </si>
  <si>
    <t>08 01</t>
  </si>
  <si>
    <t>10 00</t>
  </si>
  <si>
    <t>10 01</t>
  </si>
  <si>
    <t>Прочие доходы от использования имущества и  прав, находящихся  в  государственной и муниципальной собственности</t>
  </si>
  <si>
    <t>НАЛОГОВЫЕ И НЕНАЛОГОВЫЕ ДОХОДЫ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</si>
  <si>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</si>
  <si>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</t>
  </si>
  <si>
    <t>Прочие субсидии бюджетам поселений</t>
  </si>
  <si>
    <t>Защита населения и территории от чрезвычайных ситуаций природного и техногенного характера, гражданская оборона</t>
  </si>
  <si>
    <t>01 03</t>
  </si>
  <si>
    <t>10 03</t>
  </si>
  <si>
    <t>Социальное обеспечение населения</t>
  </si>
  <si>
    <t>ОБРАЗОВАНИЕ</t>
  </si>
  <si>
    <t>Молодежная политика и оздоровление детей</t>
  </si>
  <si>
    <t>0700</t>
  </si>
  <si>
    <t>0707</t>
  </si>
  <si>
    <t xml:space="preserve"> ФИЗИЧЕСКАЯ КУЛЬТУРА И СПОРТ</t>
  </si>
  <si>
    <t xml:space="preserve">Физическая культура </t>
  </si>
  <si>
    <t>11 00</t>
  </si>
  <si>
    <t>11 01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</si>
  <si>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</si>
  <si>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</si>
  <si>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</si>
  <si>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</si>
  <si>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и вневойсковая подготовка</t>
  </si>
  <si>
    <t>02 03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</si>
  <si>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</si>
  <si>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>КУЛЬТУРА, КИНЕМАТОГРАФИЯ</t>
  </si>
  <si>
    <t>04 09</t>
  </si>
  <si>
    <t>Доходы от уплаты акцизов на автомобильный бензин, дизельное топливо, моторные масла для дизельных и карбюраторных (инжекторных) двигателей, подлежащих зачислению в местный бюджет</t>
  </si>
  <si>
    <t>Дорожное хозяйство (дорожные фонды)</t>
  </si>
  <si>
    <t>БЕЗВОЗМЕЗДНЫЕ ПОСТУПЛЕНИЯ</t>
  </si>
  <si>
    <t>БЕЗВОЗМЕЗДНЫЕ ПОСТУПЛЕНИЯ ОТ ДРУГИХ  БЮДЖЕТОВ БЮДЖЕТНОЙ СИСТЕМЫ РОССИЙСКОЙ ФЕДЕРАЦИИ</t>
  </si>
  <si>
    <t>СРЕДСТВА МАССОВОЙ ИНФОРМАЦИИ</t>
  </si>
  <si>
    <t>Периодическая печать и издательства</t>
  </si>
  <si>
    <t>12 00</t>
  </si>
  <si>
    <t>12 02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</si>
  <si>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</si>
  <si>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>Субсидии бюджетам субъектов Российской Федерации и муниципальных образований (межбюджетные субсидии)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</si>
  <si>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</si>
  <si>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ПОКАЗАТЕЛИ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</si>
  <si>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</si>
  <si>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</si>
  <si>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000 106 06000 00 0000 110</t>
  </si>
  <si>
    <t xml:space="preserve"> 000 108 04000 01 0000 110</t>
  </si>
  <si>
    <t>000 108 00000 00 0000 000</t>
  </si>
  <si>
    <t>000 101 02010 01 0000 110</t>
  </si>
  <si>
    <t>000 101 02000 01 0000 110</t>
  </si>
  <si>
    <t>000 101 02020 01 0000 110</t>
  </si>
  <si>
    <t>000 10102030 01 0000 110</t>
  </si>
  <si>
    <t>000 101 00000 00 0000 000</t>
  </si>
  <si>
    <t>000 100 00000 00 0000 000</t>
  </si>
  <si>
    <t>Налог на доходы физических лиц с доходов, полученных физическими лицами, являющимися налоговыми  резидентами  Российской Федерации в виде дивидендов от долевого участия в деятельности организаций</t>
  </si>
  <si>
    <t>000 111 05000 00 0000 120</t>
  </si>
  <si>
    <t>000 111 00000 00 0000 000</t>
  </si>
  <si>
    <t>Приложение 3</t>
  </si>
  <si>
    <t>Увеличение остатков средств бюджета</t>
  </si>
  <si>
    <t>Уменьшение остатков средств бюджета</t>
  </si>
  <si>
    <t>Всего источников внутреннего финансирования</t>
  </si>
  <si>
    <t xml:space="preserve">Исполнено,         тыс. руб. </t>
  </si>
  <si>
    <t>905 01 05 02 01 10 0000 510</t>
  </si>
  <si>
    <t>905 01 05 02 01 10 0000 610</t>
  </si>
  <si>
    <t xml:space="preserve">Код </t>
  </si>
  <si>
    <t>000 106 06033 10 0000 110</t>
  </si>
  <si>
    <t>000 106 06043 10 0000 110</t>
  </si>
  <si>
    <t>000 111 0900000 0000 120</t>
  </si>
  <si>
    <t>04 12</t>
  </si>
  <si>
    <t>Другие вопросы в области национальной экономики</t>
  </si>
  <si>
    <t>Виллозского городского поселения</t>
  </si>
  <si>
    <t>000 202 29999 10 0000 151</t>
  </si>
  <si>
    <t>000 202 30000 00 0000 151</t>
  </si>
  <si>
    <t>000 202 35118 10 0000 151</t>
  </si>
  <si>
    <t>000 20230024 10 0000 151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</si>
  <si>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</si>
  <si>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</si>
  <si>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</si>
  <si>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000 219 00000 00 0000 000</t>
  </si>
  <si>
    <t>000 219 00000 10 0000 151</t>
  </si>
  <si>
    <t>000 219 60010 10 0000 151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</si>
  <si>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</si>
  <si>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>000 111 05013 13 0000 120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</si>
  <si>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
</t>
  </si>
  <si>
    <t>000 114 06313 13 0000 430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</si>
  <si>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</si>
  <si>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000 114 06000 00 0000 130</t>
  </si>
  <si>
    <t>ДОХОДЫ ОТ ПРОДАЖИ МАТЕРИАЛЬНЫХ И НЕМАТЕРИАЛЬНЫХ АКТИВОВ</t>
  </si>
  <si>
    <t>000 114 00000 00 0000 000</t>
  </si>
  <si>
    <t>000 111 0507513 0000 120</t>
  </si>
  <si>
    <t>ШТРАФЫ, САНКЦИИ, ВОЗМЕЩЕНИЕ УЩЕРБА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</si>
  <si>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</si>
  <si>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</si>
  <si>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000 116 00000 00 0000000</t>
  </si>
  <si>
    <t>000 116 33000 00 0000 140</t>
  </si>
  <si>
    <t>000 116 33050 13 0000 140</t>
  </si>
  <si>
    <t>01 11</t>
  </si>
  <si>
    <t>Резервные  фонды</t>
  </si>
  <si>
    <t xml:space="preserve">Приложение </t>
  </si>
  <si>
    <t>Доходы</t>
  </si>
  <si>
    <t>Расходы</t>
  </si>
  <si>
    <t>Источники финансирования дефицита</t>
  </si>
  <si>
    <t>Наименование показателя</t>
  </si>
  <si>
    <t xml:space="preserve">План,                        тыс. руб. </t>
  </si>
  <si>
    <t>000 114 06013 13 0000 430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</si>
  <si>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</si>
  <si>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000 202 20000 00 0000 151</t>
  </si>
  <si>
    <t>000 202 25555 10 0000 151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</si>
  <si>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</si>
  <si>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01 07</t>
  </si>
  <si>
    <t>Обеспечение проведения выборов и референдумов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</si>
  <si>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</si>
  <si>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</si>
  <si>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</si>
  <si>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000 117 05000 00 0000 180</t>
  </si>
  <si>
    <t>000 117 00000 00 0000 000</t>
  </si>
  <si>
    <t>000 117 05050 13 0000 180</t>
  </si>
  <si>
    <t>000 11105313 13 0000 120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</si>
  <si>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</si>
  <si>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000 116 90050 13 0000 140</t>
  </si>
  <si>
    <t>000 116 90000 00 0000 140</t>
  </si>
  <si>
    <t>11 02</t>
  </si>
  <si>
    <t xml:space="preserve">Массовый спорт
</t>
  </si>
  <si>
    <t>исполнения местного бюджета муниципального образования Виллозское городское поселение за 9 месяцев 2019 года по доходам классификации доходов бюджетов</t>
  </si>
  <si>
    <t>000 116 23000 00 0000 140</t>
  </si>
  <si>
    <t>000 202 20216 13 0000 151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</si>
  <si>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подъездов к дворовым территориям многоквартирных домов населенных пунктов</t>
  </si>
  <si>
    <t xml:space="preserve"> исполнения расходов местного бюджета муниципального образования Виллозское городское поселение за 9 месяцев 2019 года по разделам и подразделам классификации расходов бюджета</t>
  </si>
  <si>
    <t>ИСТОЧНИКИ ФИНАНСИРОВАНИЯ ДЕФИЦИТА БЮДЖЕТА                                                          муниципального образования Виллозское городское поселение за 9 месяцев 2019 года по кодам классификации источников финансирования дефицитов бюджета</t>
  </si>
  <si>
    <t>000 116 23051 13 0000 140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</si>
  <si>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</si>
  <si>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Доходы от возмещения ущерба при возникновении страховых случаев</t>
  </si>
  <si>
    <t>План тыс. руб.</t>
  </si>
  <si>
    <t>% исполнения</t>
  </si>
  <si>
    <t>37500,9</t>
  </si>
  <si>
    <t>НАЛОГИ НА ТОВАРЫ (РАБОТЫ, УСЛУГИ), РЕАЛИЗУЕМЫЕ НА ТЕРРИТОРИИ РОССИЙСКОЙ ФЕДЕРАЦИИ</t>
  </si>
  <si>
    <t>от "30" октября 2019 г. № 8</t>
  </si>
  <si>
    <t>Исполнение местного бюджета муниципального образования                                Виллозское городское поселение за 9 месяцев 2019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</si>
</sst>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Arial Cyr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</font>
    <font>
      <sz val="9"/>
      <color indexed="81"/>
      <name val="Tahoma"/>
      <charset val="1"/>
    </font>
    <font>
      <b/>
      <sz val="10"/>
      <color indexed="10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/>
    </xf>
    <xf numFmtId="164" fontId="6" fillId="0" borderId="2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1;&#1102;&#1076;&#1078;&#1077;&#1090;\2019%20&#1075;&#1086;&#1076;\&#1053;&#1086;&#1088;&#1084;&#1072;&#1090;&#1080;&#1074;%20&#1085;&#1072;%20&#1086;&#1087;&#1083;&#1072;&#1090;&#1091;%20&#1090;&#1088;&#1091;&#1076;&#1072;\&#1073;&#1102;&#1076;&#1078;&#1077;&#1090;%202019%20-3%20&#1082;&#1074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"/>
      <sheetName val="Приложение 1"/>
      <sheetName val="Приложение 2"/>
      <sheetName val="Приложение 3"/>
    </sheetNames>
    <sheetDataSet>
      <sheetData sheetId="0" refreshError="1"/>
      <sheetData sheetId="1" refreshError="1"/>
      <sheetData sheetId="2" refreshError="1">
        <row r="11">
          <cell r="D11">
            <v>4501.8810000000003</v>
          </cell>
        </row>
        <row r="12">
          <cell r="D12">
            <v>21921.578000000001</v>
          </cell>
        </row>
        <row r="15">
          <cell r="D15">
            <v>4095.3409999999999</v>
          </cell>
        </row>
        <row r="17">
          <cell r="D17">
            <v>185.404</v>
          </cell>
        </row>
        <row r="19">
          <cell r="D19">
            <v>695.24199999999996</v>
          </cell>
        </row>
        <row r="20">
          <cell r="D20">
            <v>520.54999999999995</v>
          </cell>
        </row>
        <row r="23">
          <cell r="D23">
            <v>27890.594000000001</v>
          </cell>
        </row>
        <row r="24">
          <cell r="D24">
            <v>1515.99</v>
          </cell>
        </row>
        <row r="26">
          <cell r="D26">
            <v>48192.28</v>
          </cell>
        </row>
        <row r="27">
          <cell r="D27">
            <v>21755.616999999998</v>
          </cell>
        </row>
        <row r="28">
          <cell r="D28">
            <v>87166.126000000004</v>
          </cell>
        </row>
        <row r="30">
          <cell r="D30">
            <v>77.102999999999994</v>
          </cell>
        </row>
        <row r="32">
          <cell r="D32">
            <v>22102.324000000001</v>
          </cell>
        </row>
        <row r="34">
          <cell r="D34">
            <v>767.173</v>
          </cell>
        </row>
        <row r="35">
          <cell r="D35">
            <v>4561.2730000000001</v>
          </cell>
        </row>
        <row r="37">
          <cell r="D37">
            <v>7483.16</v>
          </cell>
        </row>
        <row r="38">
          <cell r="D38">
            <v>118.5</v>
          </cell>
        </row>
        <row r="40">
          <cell r="D40">
            <v>244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zoomScale="120" workbookViewId="0">
      <selection activeCell="A10" sqref="A10"/>
    </sheetView>
  </sheetViews>
  <sheetFormatPr defaultColWidth="9.1328125" defaultRowHeight="13.15"/>
  <cols>
    <col min="1" max="1" width="48.3984375" style="4" customWidth="1"/>
    <col min="2" max="2" width="15.1328125" style="4" customWidth="1"/>
    <col min="3" max="3" width="15.265625" style="7" customWidth="1"/>
    <col min="4" max="4" width="20" style="4" customWidth="1"/>
    <col min="5" max="16384" width="9.1328125" style="4"/>
  </cols>
  <sheetData>
    <row r="1" spans="1:4">
      <c r="C1" s="12" t="s">
        <v>157</v>
      </c>
    </row>
    <row r="2" spans="1:4">
      <c r="C2" s="12" t="s">
        <v>35</v>
      </c>
    </row>
    <row r="3" spans="1:4">
      <c r="C3" s="12" t="s">
        <v>129</v>
      </c>
    </row>
    <row r="4" spans="1:4">
      <c r="C4" s="83" t="s">
        <v>195</v>
      </c>
    </row>
    <row r="5" spans="1:4">
      <c r="A5" s="51"/>
      <c r="B5" s="51"/>
      <c r="C5" s="52"/>
    </row>
    <row r="6" spans="1:4" s="29" customFormat="1" ht="47.25" customHeight="1">
      <c r="A6" s="86" t="s">
        <v>196</v>
      </c>
      <c r="B6" s="86"/>
      <c r="C6" s="86"/>
      <c r="D6" s="48"/>
    </row>
    <row r="7" spans="1:4" s="5" customFormat="1" ht="25.5">
      <c r="A7" s="3" t="s">
        <v>161</v>
      </c>
      <c r="B7" s="1" t="s">
        <v>162</v>
      </c>
      <c r="C7" s="1" t="s">
        <v>120</v>
      </c>
    </row>
    <row r="8" spans="1:4" s="5" customFormat="1" ht="20.25" customHeight="1">
      <c r="A8" s="45" t="s">
        <v>158</v>
      </c>
      <c r="B8" s="47">
        <v>348942.9</v>
      </c>
      <c r="C8" s="47">
        <f>'Приложение 1'!C8</f>
        <v>239349.77100000001</v>
      </c>
    </row>
    <row r="9" spans="1:4" s="5" customFormat="1" ht="20.25" customHeight="1">
      <c r="A9" s="45" t="s">
        <v>159</v>
      </c>
      <c r="B9" s="47">
        <v>667805.69999999995</v>
      </c>
      <c r="C9" s="47">
        <v>254594.10200000001</v>
      </c>
    </row>
    <row r="10" spans="1:4" s="7" customFormat="1" ht="21.75" customHeight="1">
      <c r="A10" s="11" t="s">
        <v>160</v>
      </c>
      <c r="B10" s="23">
        <f>-B8+B9</f>
        <v>318862.79999999993</v>
      </c>
      <c r="C10" s="23">
        <f>-C8+C9</f>
        <v>15244.331000000006</v>
      </c>
    </row>
    <row r="11" spans="1:4" ht="24" customHeight="1">
      <c r="A11" s="87"/>
      <c r="B11" s="87"/>
      <c r="C11" s="50"/>
    </row>
    <row r="12" spans="1:4">
      <c r="C12" s="31"/>
    </row>
  </sheetData>
  <mergeCells count="2">
    <mergeCell ref="A6:C6"/>
    <mergeCell ref="A11:B11"/>
  </mergeCells>
  <phoneticPr fontId="0" type="noConversion"/>
  <pageMargins left="0.78740157480314965" right="0.39370078740157483" top="0.96" bottom="0.24" header="0" footer="0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4"/>
  <sheetViews>
    <sheetView zoomScale="120" zoomScaleNormal="120" workbookViewId="0">
      <selection activeCell="A2" sqref="A2"/>
    </sheetView>
  </sheetViews>
  <sheetFormatPr defaultColWidth="9.1328125" defaultRowHeight="13.15"/>
  <cols>
    <col min="1" max="1" width="25.73046875" style="9" customWidth="1"/>
    <col min="2" max="2" width="42" style="4" customWidth="1"/>
    <col min="3" max="3" width="15.265625" style="4" customWidth="1"/>
    <col min="4" max="16384" width="9.1328125" style="4"/>
  </cols>
  <sheetData>
    <row r="1" spans="1:4">
      <c r="C1" s="12" t="s">
        <v>33</v>
      </c>
    </row>
    <row r="2" spans="1:4">
      <c r="C2" s="12" t="s">
        <v>35</v>
      </c>
    </row>
    <row r="3" spans="1:4">
      <c r="C3" s="12" t="s">
        <v>129</v>
      </c>
    </row>
    <row r="4" spans="1:4">
      <c r="C4" s="83" t="s">
        <v>195</v>
      </c>
    </row>
    <row r="5" spans="1:4" ht="15">
      <c r="A5" s="88" t="s">
        <v>101</v>
      </c>
      <c r="B5" s="88"/>
      <c r="C5" s="89"/>
      <c r="D5" s="89"/>
    </row>
    <row r="6" spans="1:4" ht="45" customHeight="1">
      <c r="A6" s="86" t="s">
        <v>182</v>
      </c>
      <c r="B6" s="86"/>
      <c r="C6" s="86"/>
      <c r="D6" s="53"/>
    </row>
    <row r="7" spans="1:4" s="5" customFormat="1" ht="25.5">
      <c r="A7" s="2" t="s">
        <v>45</v>
      </c>
      <c r="B7" s="3" t="s">
        <v>29</v>
      </c>
      <c r="C7" s="1" t="s">
        <v>14</v>
      </c>
    </row>
    <row r="8" spans="1:4" s="5" customFormat="1" ht="12.75">
      <c r="A8" s="6" t="s">
        <v>112</v>
      </c>
      <c r="B8" s="10" t="s">
        <v>65</v>
      </c>
      <c r="C8" s="22">
        <f>C9+C14+C19+C28+C36+C40+C47+C25</f>
        <v>239349.77100000001</v>
      </c>
      <c r="D8" s="55"/>
    </row>
    <row r="9" spans="1:4" s="7" customFormat="1">
      <c r="A9" s="8" t="s">
        <v>111</v>
      </c>
      <c r="B9" s="11" t="s">
        <v>46</v>
      </c>
      <c r="C9" s="24">
        <f>C10</f>
        <v>129890.24000000001</v>
      </c>
    </row>
    <row r="10" spans="1:4">
      <c r="A10" s="8" t="s">
        <v>108</v>
      </c>
      <c r="B10" s="11" t="s">
        <v>36</v>
      </c>
      <c r="C10" s="24">
        <f>C11+C12+C13</f>
        <v>129890.24000000001</v>
      </c>
    </row>
    <row r="11" spans="1:4" ht="65.650000000000006">
      <c r="A11" s="60" t="s">
        <v>107</v>
      </c>
      <c r="B11" s="58" t="s">
        <v>113</v>
      </c>
      <c r="C11" s="64">
        <v>127711.251</v>
      </c>
    </row>
    <row r="12" spans="1:4" ht="118.5" customHeight="1">
      <c r="A12" s="60" t="s">
        <v>109</v>
      </c>
      <c r="B12" s="58" t="s">
        <v>16</v>
      </c>
      <c r="C12" s="64">
        <v>1099.413</v>
      </c>
    </row>
    <row r="13" spans="1:4" ht="39.4">
      <c r="A13" s="60" t="s">
        <v>110</v>
      </c>
      <c r="B13" s="58" t="s">
        <v>17</v>
      </c>
      <c r="C13" s="64">
        <v>1079.576</v>
      </c>
    </row>
    <row r="14" spans="1:4" ht="48" customHeight="1">
      <c r="A14" s="60" t="s">
        <v>18</v>
      </c>
      <c r="B14" s="58" t="s">
        <v>194</v>
      </c>
      <c r="C14" s="64">
        <f>C15</f>
        <v>700.85299999999995</v>
      </c>
    </row>
    <row r="15" spans="1:4" ht="15" customHeight="1">
      <c r="A15" s="65" t="s">
        <v>19</v>
      </c>
      <c r="B15" s="92" t="s">
        <v>90</v>
      </c>
      <c r="C15" s="95">
        <v>700.85299999999995</v>
      </c>
    </row>
    <row r="16" spans="1:4" ht="15" customHeight="1">
      <c r="A16" s="65" t="s">
        <v>20</v>
      </c>
      <c r="B16" s="93"/>
      <c r="C16" s="96"/>
    </row>
    <row r="17" spans="1:5" ht="15" customHeight="1">
      <c r="A17" s="65" t="s">
        <v>21</v>
      </c>
      <c r="B17" s="93"/>
      <c r="C17" s="96"/>
    </row>
    <row r="18" spans="1:5" ht="17.25" customHeight="1">
      <c r="A18" s="65" t="s">
        <v>22</v>
      </c>
      <c r="B18" s="94"/>
      <c r="C18" s="97"/>
    </row>
    <row r="19" spans="1:5">
      <c r="A19" s="60" t="s">
        <v>23</v>
      </c>
      <c r="B19" s="58" t="s">
        <v>28</v>
      </c>
      <c r="C19" s="64">
        <f>C20+C22</f>
        <v>89590.881999999998</v>
      </c>
    </row>
    <row r="20" spans="1:5">
      <c r="A20" s="60" t="s">
        <v>24</v>
      </c>
      <c r="B20" s="58" t="s">
        <v>27</v>
      </c>
      <c r="C20" s="64">
        <f>C21</f>
        <v>1035.7280000000001</v>
      </c>
    </row>
    <row r="21" spans="1:5" ht="52.5">
      <c r="A21" s="60" t="s">
        <v>25</v>
      </c>
      <c r="B21" s="58" t="s">
        <v>26</v>
      </c>
      <c r="C21" s="59">
        <v>1035.7280000000001</v>
      </c>
    </row>
    <row r="22" spans="1:5">
      <c r="A22" s="60" t="s">
        <v>104</v>
      </c>
      <c r="B22" s="58" t="s">
        <v>37</v>
      </c>
      <c r="C22" s="59">
        <f>C23+C24</f>
        <v>88555.153999999995</v>
      </c>
    </row>
    <row r="23" spans="1:5" ht="78.75">
      <c r="A23" s="60" t="s">
        <v>124</v>
      </c>
      <c r="B23" s="58" t="s">
        <v>102</v>
      </c>
      <c r="C23" s="59">
        <v>66872.698999999993</v>
      </c>
    </row>
    <row r="24" spans="1:5" ht="78.75">
      <c r="A24" s="60" t="s">
        <v>125</v>
      </c>
      <c r="B24" s="58" t="s">
        <v>103</v>
      </c>
      <c r="C24" s="59">
        <v>21682.455000000002</v>
      </c>
    </row>
    <row r="25" spans="1:5">
      <c r="A25" s="60" t="s">
        <v>106</v>
      </c>
      <c r="B25" s="58" t="s">
        <v>67</v>
      </c>
      <c r="C25" s="59">
        <f>C26</f>
        <v>1.8</v>
      </c>
    </row>
    <row r="26" spans="1:5" ht="87.75" customHeight="1">
      <c r="A26" s="60" t="s">
        <v>105</v>
      </c>
      <c r="B26" s="58" t="s">
        <v>66</v>
      </c>
      <c r="C26" s="59">
        <f>C27</f>
        <v>1.8</v>
      </c>
    </row>
    <row r="27" spans="1:5" ht="78.75" customHeight="1">
      <c r="A27" s="60" t="s">
        <v>0</v>
      </c>
      <c r="B27" s="66" t="s">
        <v>66</v>
      </c>
      <c r="C27" s="59">
        <v>1.8</v>
      </c>
    </row>
    <row r="28" spans="1:5" ht="48.75" customHeight="1">
      <c r="A28" s="60" t="s">
        <v>115</v>
      </c>
      <c r="B28" s="58" t="s">
        <v>38</v>
      </c>
      <c r="C28" s="59">
        <f>C29+C33</f>
        <v>9889.9159999999974</v>
      </c>
      <c r="E28" s="32"/>
    </row>
    <row r="29" spans="1:5" ht="101.25" customHeight="1">
      <c r="A29" s="60" t="s">
        <v>114</v>
      </c>
      <c r="B29" s="66" t="s">
        <v>100</v>
      </c>
      <c r="C29" s="59">
        <f>C30+C32</f>
        <v>9460.114999999998</v>
      </c>
    </row>
    <row r="30" spans="1:5" ht="101.25" customHeight="1">
      <c r="A30" s="57" t="s">
        <v>141</v>
      </c>
      <c r="B30" s="58" t="s">
        <v>140</v>
      </c>
      <c r="C30" s="59">
        <f>5435.092+3642.544</f>
        <v>9077.6359999999986</v>
      </c>
    </row>
    <row r="31" spans="1:5" ht="114.75" customHeight="1">
      <c r="A31" s="57" t="s">
        <v>176</v>
      </c>
      <c r="B31" s="58" t="s">
        <v>177</v>
      </c>
      <c r="C31" s="59">
        <v>0.1</v>
      </c>
    </row>
    <row r="32" spans="1:5" ht="44.25" customHeight="1">
      <c r="A32" s="60" t="s">
        <v>148</v>
      </c>
      <c r="B32" s="66" t="s">
        <v>3</v>
      </c>
      <c r="C32" s="59">
        <v>382.47899999999998</v>
      </c>
    </row>
    <row r="33" spans="1:7" ht="39.4">
      <c r="A33" s="60" t="s">
        <v>126</v>
      </c>
      <c r="B33" s="58" t="s">
        <v>64</v>
      </c>
      <c r="C33" s="59">
        <f>C34</f>
        <v>429.80099999999999</v>
      </c>
    </row>
    <row r="34" spans="1:7" ht="78.75">
      <c r="A34" s="60" t="s">
        <v>126</v>
      </c>
      <c r="B34" s="58" t="s">
        <v>5</v>
      </c>
      <c r="C34" s="59">
        <f>C35</f>
        <v>429.80099999999999</v>
      </c>
      <c r="G34" s="13"/>
    </row>
    <row r="35" spans="1:7" ht="78.75">
      <c r="A35" s="60" t="s">
        <v>4</v>
      </c>
      <c r="B35" s="58" t="s">
        <v>6</v>
      </c>
      <c r="C35" s="59">
        <v>429.80099999999999</v>
      </c>
    </row>
    <row r="36" spans="1:7" ht="26.25">
      <c r="A36" s="60" t="s">
        <v>147</v>
      </c>
      <c r="B36" s="58" t="s">
        <v>146</v>
      </c>
      <c r="C36" s="59">
        <f>C37</f>
        <v>8278.2960000000003</v>
      </c>
    </row>
    <row r="37" spans="1:7" ht="65.650000000000006">
      <c r="A37" s="60" t="s">
        <v>145</v>
      </c>
      <c r="B37" s="58" t="s">
        <v>144</v>
      </c>
      <c r="C37" s="59">
        <f>C38+C39</f>
        <v>8278.2960000000003</v>
      </c>
    </row>
    <row r="38" spans="1:7" ht="52.5">
      <c r="A38" s="57" t="s">
        <v>163</v>
      </c>
      <c r="B38" s="58" t="s">
        <v>164</v>
      </c>
      <c r="C38" s="59">
        <f>6208.786+1207.61</f>
        <v>7416.3959999999997</v>
      </c>
    </row>
    <row r="39" spans="1:7" ht="105">
      <c r="A39" s="57" t="s">
        <v>143</v>
      </c>
      <c r="B39" s="58" t="s">
        <v>142</v>
      </c>
      <c r="C39" s="59">
        <v>861.9</v>
      </c>
    </row>
    <row r="40" spans="1:7">
      <c r="A40" s="49" t="s">
        <v>152</v>
      </c>
      <c r="B40" s="11" t="s">
        <v>149</v>
      </c>
      <c r="C40" s="25">
        <f>C41+C43+C45</f>
        <v>693.58399999999995</v>
      </c>
    </row>
    <row r="41" spans="1:7" ht="26.25">
      <c r="A41" s="57" t="s">
        <v>183</v>
      </c>
      <c r="B41" s="58" t="s">
        <v>190</v>
      </c>
      <c r="C41" s="59">
        <f>C42</f>
        <v>83.2</v>
      </c>
    </row>
    <row r="42" spans="1:7" ht="65.650000000000006">
      <c r="A42" s="57" t="s">
        <v>188</v>
      </c>
      <c r="B42" s="58" t="s">
        <v>189</v>
      </c>
      <c r="C42" s="59">
        <v>83.2</v>
      </c>
    </row>
    <row r="43" spans="1:7" ht="65.650000000000006">
      <c r="A43" s="49" t="s">
        <v>153</v>
      </c>
      <c r="B43" s="11" t="s">
        <v>150</v>
      </c>
      <c r="C43" s="59">
        <f>C44</f>
        <v>383.517</v>
      </c>
    </row>
    <row r="44" spans="1:7" ht="78.75">
      <c r="A44" s="49" t="s">
        <v>154</v>
      </c>
      <c r="B44" s="11" t="s">
        <v>151</v>
      </c>
      <c r="C44" s="59">
        <v>383.517</v>
      </c>
    </row>
    <row r="45" spans="1:7">
      <c r="A45" s="49" t="s">
        <v>179</v>
      </c>
      <c r="B45" s="11"/>
      <c r="C45" s="59">
        <f>C46</f>
        <v>226.86699999999999</v>
      </c>
    </row>
    <row r="46" spans="1:7">
      <c r="A46" s="49" t="s">
        <v>178</v>
      </c>
      <c r="B46" s="11"/>
      <c r="C46" s="59">
        <v>226.86699999999999</v>
      </c>
    </row>
    <row r="47" spans="1:7">
      <c r="A47" s="49" t="s">
        <v>174</v>
      </c>
      <c r="B47" s="11" t="s">
        <v>170</v>
      </c>
      <c r="C47" s="59">
        <f>C48</f>
        <v>304.2</v>
      </c>
    </row>
    <row r="48" spans="1:7">
      <c r="A48" s="49" t="s">
        <v>173</v>
      </c>
      <c r="B48" s="11" t="s">
        <v>171</v>
      </c>
      <c r="C48" s="59">
        <f>C49</f>
        <v>304.2</v>
      </c>
    </row>
    <row r="49" spans="1:4" ht="26.25">
      <c r="A49" s="49" t="s">
        <v>175</v>
      </c>
      <c r="B49" s="11" t="s">
        <v>172</v>
      </c>
      <c r="C49" s="59">
        <v>304.2</v>
      </c>
    </row>
    <row r="50" spans="1:4">
      <c r="A50" s="39" t="s">
        <v>7</v>
      </c>
      <c r="B50" s="40" t="s">
        <v>92</v>
      </c>
      <c r="C50" s="41">
        <f>C51+C59</f>
        <v>15068.312</v>
      </c>
    </row>
    <row r="51" spans="1:4" ht="39.4">
      <c r="A51" s="34" t="s">
        <v>8</v>
      </c>
      <c r="B51" s="35" t="s">
        <v>93</v>
      </c>
      <c r="C51" s="36">
        <f>C52+C56</f>
        <v>16020.611999999999</v>
      </c>
    </row>
    <row r="52" spans="1:4" ht="38.25" customHeight="1">
      <c r="A52" s="34" t="s">
        <v>165</v>
      </c>
      <c r="B52" s="37" t="s">
        <v>99</v>
      </c>
      <c r="C52" s="36">
        <f>C55+C54+C53</f>
        <v>15808.366999999998</v>
      </c>
    </row>
    <row r="53" spans="1:4" ht="97.15" customHeight="1">
      <c r="A53" s="60" t="s">
        <v>184</v>
      </c>
      <c r="B53" s="61" t="s">
        <v>185</v>
      </c>
      <c r="C53" s="62">
        <v>366.4</v>
      </c>
    </row>
    <row r="54" spans="1:4" ht="61.5" customHeight="1">
      <c r="A54" s="60" t="s">
        <v>166</v>
      </c>
      <c r="B54" s="61" t="s">
        <v>167</v>
      </c>
      <c r="C54" s="62">
        <v>9144.0669999999991</v>
      </c>
    </row>
    <row r="55" spans="1:4">
      <c r="A55" s="60" t="s">
        <v>130</v>
      </c>
      <c r="B55" s="58" t="s">
        <v>68</v>
      </c>
      <c r="C55" s="62">
        <v>6297.9</v>
      </c>
    </row>
    <row r="56" spans="1:4" ht="26.25">
      <c r="A56" s="60" t="s">
        <v>131</v>
      </c>
      <c r="B56" s="58" t="s">
        <v>9</v>
      </c>
      <c r="C56" s="62">
        <f>C57+C58</f>
        <v>212.245</v>
      </c>
    </row>
    <row r="57" spans="1:4" ht="39.4">
      <c r="A57" s="60" t="s">
        <v>133</v>
      </c>
      <c r="B57" s="58" t="s">
        <v>11</v>
      </c>
      <c r="C57" s="62">
        <v>3.52</v>
      </c>
    </row>
    <row r="58" spans="1:4" ht="39.4">
      <c r="A58" s="60" t="s">
        <v>132</v>
      </c>
      <c r="B58" s="58" t="s">
        <v>10</v>
      </c>
      <c r="C58" s="62">
        <v>208.72499999999999</v>
      </c>
    </row>
    <row r="59" spans="1:4" ht="50.25" customHeight="1">
      <c r="A59" s="60" t="s">
        <v>137</v>
      </c>
      <c r="B59" s="63" t="s">
        <v>134</v>
      </c>
      <c r="C59" s="62">
        <f>C60</f>
        <v>-952.3</v>
      </c>
    </row>
    <row r="60" spans="1:4" ht="52.5">
      <c r="A60" s="60" t="s">
        <v>138</v>
      </c>
      <c r="B60" s="58" t="s">
        <v>135</v>
      </c>
      <c r="C60" s="62">
        <f>C61</f>
        <v>-952.3</v>
      </c>
    </row>
    <row r="61" spans="1:4" ht="52.5">
      <c r="A61" s="60" t="s">
        <v>139</v>
      </c>
      <c r="B61" s="58" t="s">
        <v>136</v>
      </c>
      <c r="C61" s="62">
        <v>-952.3</v>
      </c>
    </row>
    <row r="62" spans="1:4" ht="15" customHeight="1">
      <c r="A62" s="90"/>
      <c r="B62" s="91"/>
      <c r="C62" s="56">
        <f>C8+C50</f>
        <v>254418.08300000001</v>
      </c>
      <c r="D62" s="32"/>
    </row>
    <row r="63" spans="1:4">
      <c r="C63" s="32"/>
      <c r="D63" s="32"/>
    </row>
    <row r="64" spans="1:4">
      <c r="C64" s="32"/>
    </row>
  </sheetData>
  <mergeCells count="5">
    <mergeCell ref="A5:D5"/>
    <mergeCell ref="A62:B62"/>
    <mergeCell ref="A6:C6"/>
    <mergeCell ref="B15:B18"/>
    <mergeCell ref="C15:C18"/>
  </mergeCells>
  <phoneticPr fontId="0" type="noConversion"/>
  <pageMargins left="0.78740157480314965" right="0.43" top="0.91" bottom="0.78740157480314965" header="0" footer="0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4"/>
  <sheetViews>
    <sheetView zoomScale="120" zoomScaleNormal="120" zoomScaleSheetLayoutView="120" workbookViewId="0">
      <selection activeCell="A3" sqref="A3"/>
    </sheetView>
  </sheetViews>
  <sheetFormatPr defaultColWidth="9.1328125" defaultRowHeight="13.15"/>
  <cols>
    <col min="1" max="1" width="47.73046875" style="13" customWidth="1"/>
    <col min="2" max="2" width="7.9296875" style="13" customWidth="1"/>
    <col min="3" max="3" width="8.86328125" style="13" customWidth="1"/>
    <col min="4" max="4" width="8.73046875" style="13" customWidth="1"/>
    <col min="5" max="5" width="9.9296875" style="13" customWidth="1"/>
    <col min="6" max="6" width="9.6640625" style="13" customWidth="1"/>
    <col min="7" max="16384" width="9.1328125" style="13"/>
  </cols>
  <sheetData>
    <row r="1" spans="1:6">
      <c r="A1" s="70"/>
      <c r="B1" s="70"/>
      <c r="D1" s="82"/>
      <c r="E1" s="98" t="s">
        <v>34</v>
      </c>
      <c r="F1" s="99"/>
    </row>
    <row r="2" spans="1:6">
      <c r="A2" s="70"/>
      <c r="B2" s="70"/>
      <c r="D2" s="98" t="s">
        <v>35</v>
      </c>
      <c r="E2" s="99"/>
      <c r="F2" s="99"/>
    </row>
    <row r="3" spans="1:6">
      <c r="A3" s="70"/>
      <c r="B3" s="70"/>
      <c r="D3" s="70"/>
      <c r="E3" s="7" t="s">
        <v>129</v>
      </c>
      <c r="F3" s="70"/>
    </row>
    <row r="4" spans="1:6">
      <c r="A4" s="70"/>
      <c r="B4" s="70"/>
      <c r="D4" s="70"/>
      <c r="E4" s="7" t="s">
        <v>195</v>
      </c>
      <c r="F4" s="70"/>
    </row>
    <row r="5" spans="1:6">
      <c r="A5" s="70"/>
      <c r="B5" s="70"/>
      <c r="C5" s="70"/>
      <c r="D5" s="70"/>
      <c r="E5" s="70"/>
      <c r="F5" s="70"/>
    </row>
    <row r="6" spans="1:6" ht="15">
      <c r="A6" s="102" t="s">
        <v>101</v>
      </c>
      <c r="B6" s="102"/>
      <c r="C6" s="102"/>
      <c r="D6" s="102"/>
      <c r="E6" s="70"/>
      <c r="F6" s="70"/>
    </row>
    <row r="7" spans="1:6" s="14" customFormat="1" ht="52.5" customHeight="1">
      <c r="A7" s="100" t="s">
        <v>186</v>
      </c>
      <c r="B7" s="100"/>
      <c r="C7" s="100"/>
      <c r="D7" s="100"/>
      <c r="E7" s="71"/>
      <c r="F7" s="71"/>
    </row>
    <row r="8" spans="1:6" s="15" customFormat="1" ht="27.75" customHeight="1">
      <c r="A8" s="16"/>
      <c r="B8" s="17" t="s">
        <v>12</v>
      </c>
      <c r="C8" s="17" t="s">
        <v>13</v>
      </c>
      <c r="D8" s="38" t="s">
        <v>191</v>
      </c>
      <c r="E8" s="38" t="s">
        <v>15</v>
      </c>
      <c r="F8" s="81" t="s">
        <v>192</v>
      </c>
    </row>
    <row r="9" spans="1:6" s="15" customFormat="1" ht="12.75" customHeight="1">
      <c r="A9" s="16">
        <v>2</v>
      </c>
      <c r="B9" s="17">
        <v>3</v>
      </c>
      <c r="C9" s="17">
        <v>4</v>
      </c>
      <c r="D9" s="17">
        <v>5</v>
      </c>
      <c r="E9" s="17">
        <v>6</v>
      </c>
      <c r="F9" s="67">
        <v>7</v>
      </c>
    </row>
    <row r="10" spans="1:6" s="15" customFormat="1" ht="15.4" customHeight="1">
      <c r="A10" s="18" t="s">
        <v>41</v>
      </c>
      <c r="B10" s="19" t="s">
        <v>48</v>
      </c>
      <c r="C10" s="19"/>
      <c r="D10" s="72">
        <f>D11+D12+D13+D14+D15</f>
        <v>67841.5</v>
      </c>
      <c r="E10" s="72">
        <f>E11+E12+E13+E14+E15</f>
        <v>31318.800000000003</v>
      </c>
      <c r="F10" s="68">
        <f>E10/D10*100</f>
        <v>46.164663222363892</v>
      </c>
    </row>
    <row r="11" spans="1:6" s="43" customFormat="1" ht="54" customHeight="1">
      <c r="A11" s="42" t="s">
        <v>87</v>
      </c>
      <c r="B11" s="21"/>
      <c r="C11" s="21" t="s">
        <v>70</v>
      </c>
      <c r="D11" s="73">
        <v>6060</v>
      </c>
      <c r="E11" s="73">
        <f>'[1]Приложение 2'!$D$11</f>
        <v>4501.8810000000003</v>
      </c>
      <c r="F11" s="69"/>
    </row>
    <row r="12" spans="1:6" s="43" customFormat="1" ht="54" customHeight="1">
      <c r="A12" s="42" t="s">
        <v>98</v>
      </c>
      <c r="B12" s="21"/>
      <c r="C12" s="21" t="s">
        <v>47</v>
      </c>
      <c r="D12" s="73">
        <v>39605</v>
      </c>
      <c r="E12" s="73">
        <f>'[1]Приложение 2'!$D$12</f>
        <v>21921.578000000001</v>
      </c>
      <c r="F12" s="69"/>
    </row>
    <row r="13" spans="1:6" s="43" customFormat="1" ht="12.75" customHeight="1">
      <c r="A13" s="42" t="s">
        <v>156</v>
      </c>
      <c r="B13" s="21"/>
      <c r="C13" s="21" t="s">
        <v>155</v>
      </c>
      <c r="D13" s="73">
        <v>1000</v>
      </c>
      <c r="E13" s="73">
        <v>0</v>
      </c>
      <c r="F13" s="69"/>
    </row>
    <row r="14" spans="1:6" s="43" customFormat="1" ht="12.75" customHeight="1">
      <c r="A14" s="42" t="s">
        <v>169</v>
      </c>
      <c r="B14" s="21"/>
      <c r="C14" s="21" t="s">
        <v>168</v>
      </c>
      <c r="D14" s="73">
        <v>800</v>
      </c>
      <c r="E14" s="73">
        <v>800</v>
      </c>
      <c r="F14" s="69"/>
    </row>
    <row r="15" spans="1:6" s="27" customFormat="1" ht="12.75" customHeight="1">
      <c r="A15" s="42" t="s">
        <v>81</v>
      </c>
      <c r="B15" s="21"/>
      <c r="C15" s="21" t="s">
        <v>82</v>
      </c>
      <c r="D15" s="73">
        <v>20376.5</v>
      </c>
      <c r="E15" s="73">
        <f>'[1]Приложение 2'!$D$15</f>
        <v>4095.3409999999999</v>
      </c>
      <c r="F15" s="69"/>
    </row>
    <row r="16" spans="1:6" ht="15.75" customHeight="1">
      <c r="A16" s="18" t="s">
        <v>83</v>
      </c>
      <c r="B16" s="19" t="s">
        <v>84</v>
      </c>
      <c r="C16" s="19"/>
      <c r="D16" s="74">
        <f>D17</f>
        <v>278.3</v>
      </c>
      <c r="E16" s="74">
        <f>E17</f>
        <v>185.404</v>
      </c>
      <c r="F16" s="68">
        <f>E16/D16*100</f>
        <v>66.6201940352138</v>
      </c>
    </row>
    <row r="17" spans="1:6" s="27" customFormat="1" ht="12" customHeight="1">
      <c r="A17" s="42" t="s">
        <v>85</v>
      </c>
      <c r="B17" s="54"/>
      <c r="C17" s="54" t="s">
        <v>86</v>
      </c>
      <c r="D17" s="73">
        <v>278.3</v>
      </c>
      <c r="E17" s="75">
        <f>'[1]Приложение 2'!$D$17</f>
        <v>185.404</v>
      </c>
      <c r="F17" s="69"/>
    </row>
    <row r="18" spans="1:6" ht="25.5">
      <c r="A18" s="80" t="s">
        <v>49</v>
      </c>
      <c r="B18" s="26" t="s">
        <v>50</v>
      </c>
      <c r="C18" s="26"/>
      <c r="D18" s="74">
        <f>D19+D20</f>
        <v>3106.8</v>
      </c>
      <c r="E18" s="74">
        <f>E19+E20</f>
        <v>1215.7919999999999</v>
      </c>
      <c r="F18" s="68">
        <f>E18/D18*100</f>
        <v>39.133256083429892</v>
      </c>
    </row>
    <row r="19" spans="1:6" ht="39.4">
      <c r="A19" s="42" t="s">
        <v>69</v>
      </c>
      <c r="B19" s="54"/>
      <c r="C19" s="54" t="s">
        <v>51</v>
      </c>
      <c r="D19" s="73">
        <v>1986.8</v>
      </c>
      <c r="E19" s="75">
        <f>'[1]Приложение 2'!$D$19</f>
        <v>695.24199999999996</v>
      </c>
      <c r="F19" s="76"/>
    </row>
    <row r="20" spans="1:6" ht="12.75" customHeight="1">
      <c r="A20" s="42" t="s">
        <v>2</v>
      </c>
      <c r="B20" s="54"/>
      <c r="C20" s="54" t="s">
        <v>1</v>
      </c>
      <c r="D20" s="73">
        <v>1120</v>
      </c>
      <c r="E20" s="75">
        <f>'[1]Приложение 2'!$D$20</f>
        <v>520.54999999999995</v>
      </c>
      <c r="F20" s="76"/>
    </row>
    <row r="21" spans="1:6" ht="19.149999999999999" customHeight="1">
      <c r="A21" s="84" t="s">
        <v>42</v>
      </c>
      <c r="B21" s="20" t="s">
        <v>52</v>
      </c>
      <c r="C21" s="20"/>
      <c r="D21" s="77">
        <f>D22+D23+D24</f>
        <v>55393.2</v>
      </c>
      <c r="E21" s="77">
        <f>E22+E23+E24</f>
        <v>29406.584000000003</v>
      </c>
      <c r="F21" s="68">
        <f>E21/D21*100</f>
        <v>53.086992627253892</v>
      </c>
    </row>
    <row r="22" spans="1:6" ht="12.75" customHeight="1">
      <c r="A22" s="42" t="s">
        <v>54</v>
      </c>
      <c r="B22" s="54"/>
      <c r="C22" s="54" t="s">
        <v>53</v>
      </c>
      <c r="D22" s="73">
        <v>50</v>
      </c>
      <c r="E22" s="75">
        <v>0</v>
      </c>
      <c r="F22" s="76"/>
    </row>
    <row r="23" spans="1:6">
      <c r="A23" s="42" t="s">
        <v>91</v>
      </c>
      <c r="B23" s="54"/>
      <c r="C23" s="54" t="s">
        <v>89</v>
      </c>
      <c r="D23" s="73">
        <v>51143.199999999997</v>
      </c>
      <c r="E23" s="75">
        <f>'[1]Приложение 2'!$D$23</f>
        <v>27890.594000000001</v>
      </c>
      <c r="F23" s="76"/>
    </row>
    <row r="24" spans="1:6">
      <c r="A24" s="42" t="s">
        <v>128</v>
      </c>
      <c r="B24" s="54"/>
      <c r="C24" s="54" t="s">
        <v>127</v>
      </c>
      <c r="D24" s="73">
        <v>4200</v>
      </c>
      <c r="E24" s="75">
        <f>'[1]Приложение 2'!$D$24</f>
        <v>1515.99</v>
      </c>
      <c r="F24" s="76"/>
    </row>
    <row r="25" spans="1:6" ht="18" customHeight="1">
      <c r="A25" s="84" t="s">
        <v>30</v>
      </c>
      <c r="B25" s="20" t="s">
        <v>56</v>
      </c>
      <c r="C25" s="20"/>
      <c r="D25" s="77">
        <f>D26+D27+D28</f>
        <v>345780.1</v>
      </c>
      <c r="E25" s="77">
        <f>E26+E27+E28</f>
        <v>157114.02299999999</v>
      </c>
      <c r="F25" s="68">
        <f>E25/D25*100</f>
        <v>45.437554966292161</v>
      </c>
    </row>
    <row r="26" spans="1:6">
      <c r="A26" s="42" t="s">
        <v>55</v>
      </c>
      <c r="B26" s="54"/>
      <c r="C26" s="54" t="s">
        <v>57</v>
      </c>
      <c r="D26" s="73">
        <v>78259</v>
      </c>
      <c r="E26" s="75">
        <f>'[1]Приложение 2'!$D$26</f>
        <v>48192.28</v>
      </c>
      <c r="F26" s="76"/>
    </row>
    <row r="27" spans="1:6">
      <c r="A27" s="42" t="s">
        <v>31</v>
      </c>
      <c r="B27" s="54"/>
      <c r="C27" s="54" t="s">
        <v>58</v>
      </c>
      <c r="D27" s="73">
        <v>131445</v>
      </c>
      <c r="E27" s="75">
        <f>'[1]Приложение 2'!$D$27</f>
        <v>21755.616999999998</v>
      </c>
      <c r="F27" s="76"/>
    </row>
    <row r="28" spans="1:6">
      <c r="A28" s="42" t="s">
        <v>44</v>
      </c>
      <c r="B28" s="54"/>
      <c r="C28" s="54" t="s">
        <v>59</v>
      </c>
      <c r="D28" s="73">
        <v>136076.1</v>
      </c>
      <c r="E28" s="75">
        <f>'[1]Приложение 2'!$D$28</f>
        <v>87166.126000000004</v>
      </c>
      <c r="F28" s="76"/>
    </row>
    <row r="29" spans="1:6" ht="15" customHeight="1">
      <c r="A29" s="85" t="s">
        <v>73</v>
      </c>
      <c r="B29" s="26" t="s">
        <v>75</v>
      </c>
      <c r="C29" s="33"/>
      <c r="D29" s="74">
        <f>D30</f>
        <v>397</v>
      </c>
      <c r="E29" s="74">
        <f>E30</f>
        <v>77.102999999999994</v>
      </c>
      <c r="F29" s="78"/>
    </row>
    <row r="30" spans="1:6" ht="12" customHeight="1">
      <c r="A30" s="42" t="s">
        <v>74</v>
      </c>
      <c r="B30" s="54"/>
      <c r="C30" s="54" t="s">
        <v>76</v>
      </c>
      <c r="D30" s="73">
        <v>397</v>
      </c>
      <c r="E30" s="75">
        <f>'[1]Приложение 2'!$D$30</f>
        <v>77.102999999999994</v>
      </c>
      <c r="F30" s="78"/>
    </row>
    <row r="31" spans="1:6" ht="16.5" customHeight="1">
      <c r="A31" s="84" t="s">
        <v>88</v>
      </c>
      <c r="B31" s="20" t="s">
        <v>60</v>
      </c>
      <c r="C31" s="26"/>
      <c r="D31" s="74" t="str">
        <f>D32</f>
        <v>37500,9</v>
      </c>
      <c r="E31" s="74">
        <f>E32</f>
        <v>22102.324000000001</v>
      </c>
      <c r="F31" s="68">
        <f>E31/D31*100</f>
        <v>58.938116151879015</v>
      </c>
    </row>
    <row r="32" spans="1:6">
      <c r="A32" s="42" t="s">
        <v>39</v>
      </c>
      <c r="B32" s="54"/>
      <c r="C32" s="54" t="s">
        <v>61</v>
      </c>
      <c r="D32" s="75" t="s">
        <v>193</v>
      </c>
      <c r="E32" s="75">
        <f>'[1]Приложение 2'!$D$32</f>
        <v>22102.324000000001</v>
      </c>
      <c r="F32" s="76"/>
    </row>
    <row r="33" spans="1:6" ht="18" customHeight="1">
      <c r="A33" s="84" t="s">
        <v>32</v>
      </c>
      <c r="B33" s="20" t="s">
        <v>62</v>
      </c>
      <c r="C33" s="19"/>
      <c r="D33" s="77">
        <f>D34+D35</f>
        <v>7790</v>
      </c>
      <c r="E33" s="77">
        <f>E34+E35</f>
        <v>5328.4459999999999</v>
      </c>
      <c r="F33" s="68">
        <f>E33/D33*100</f>
        <v>68.401103979460842</v>
      </c>
    </row>
    <row r="34" spans="1:6">
      <c r="A34" s="42" t="s">
        <v>40</v>
      </c>
      <c r="B34" s="54"/>
      <c r="C34" s="54" t="s">
        <v>63</v>
      </c>
      <c r="D34" s="75">
        <v>1190</v>
      </c>
      <c r="E34" s="75">
        <f>'[1]Приложение 2'!$D$34</f>
        <v>767.173</v>
      </c>
      <c r="F34" s="76"/>
    </row>
    <row r="35" spans="1:6" ht="12.75" customHeight="1">
      <c r="A35" s="42" t="s">
        <v>72</v>
      </c>
      <c r="B35" s="54"/>
      <c r="C35" s="54" t="s">
        <v>71</v>
      </c>
      <c r="D35" s="75">
        <v>6600</v>
      </c>
      <c r="E35" s="75">
        <f>'[1]Приложение 2'!$D$35</f>
        <v>4561.2730000000001</v>
      </c>
      <c r="F35" s="76"/>
    </row>
    <row r="36" spans="1:6" ht="17.25" customHeight="1">
      <c r="A36" s="85" t="s">
        <v>77</v>
      </c>
      <c r="B36" s="26" t="s">
        <v>79</v>
      </c>
      <c r="C36" s="26"/>
      <c r="D36" s="74">
        <f>D37+D38</f>
        <v>149317.79999999999</v>
      </c>
      <c r="E36" s="74">
        <f>E37+E38</f>
        <v>7601.66</v>
      </c>
      <c r="F36" s="68">
        <f>E36/D36*100</f>
        <v>5.0909268687323284</v>
      </c>
    </row>
    <row r="37" spans="1:6" ht="12.75" customHeight="1">
      <c r="A37" s="42" t="s">
        <v>78</v>
      </c>
      <c r="B37" s="54"/>
      <c r="C37" s="54" t="s">
        <v>80</v>
      </c>
      <c r="D37" s="75">
        <v>10817.8</v>
      </c>
      <c r="E37" s="75">
        <f>'[1]Приложение 2'!$D$37</f>
        <v>7483.16</v>
      </c>
      <c r="F37" s="76"/>
    </row>
    <row r="38" spans="1:6" ht="12.75" customHeight="1">
      <c r="A38" s="42" t="s">
        <v>181</v>
      </c>
      <c r="B38" s="54"/>
      <c r="C38" s="54" t="s">
        <v>180</v>
      </c>
      <c r="D38" s="75">
        <v>138500</v>
      </c>
      <c r="E38" s="75">
        <f>'[1]Приложение 2'!$D$38</f>
        <v>118.5</v>
      </c>
      <c r="F38" s="76"/>
    </row>
    <row r="39" spans="1:6" ht="16.149999999999999" customHeight="1">
      <c r="A39" s="85" t="s">
        <v>94</v>
      </c>
      <c r="B39" s="26" t="s">
        <v>96</v>
      </c>
      <c r="C39" s="26"/>
      <c r="D39" s="74">
        <f>D40</f>
        <v>400</v>
      </c>
      <c r="E39" s="74">
        <f>E40</f>
        <v>244</v>
      </c>
      <c r="F39" s="68">
        <f>E39/D39*100</f>
        <v>61</v>
      </c>
    </row>
    <row r="40" spans="1:6" ht="12.75" customHeight="1">
      <c r="A40" s="42" t="s">
        <v>95</v>
      </c>
      <c r="B40" s="54"/>
      <c r="C40" s="54" t="s">
        <v>97</v>
      </c>
      <c r="D40" s="75">
        <v>400</v>
      </c>
      <c r="E40" s="75">
        <f>'[1]Приложение 2'!$D$40</f>
        <v>244</v>
      </c>
      <c r="F40" s="76"/>
    </row>
    <row r="41" spans="1:6" ht="15" customHeight="1">
      <c r="A41" s="101"/>
      <c r="B41" s="101"/>
      <c r="C41" s="101"/>
      <c r="D41" s="77">
        <f>D10+D16+D18+D21+D25+D31+D29+D33+D36+D39</f>
        <v>667805.6</v>
      </c>
      <c r="E41" s="77">
        <f>E10+E16+E18+E21+E25+E31+E29+E33+E36+E39</f>
        <v>254594.136</v>
      </c>
      <c r="F41" s="68">
        <f>E41/D41*100</f>
        <v>38.123989376549105</v>
      </c>
    </row>
    <row r="42" spans="1:6">
      <c r="A42" s="70"/>
      <c r="B42" s="70"/>
      <c r="C42" s="70"/>
      <c r="D42" s="79"/>
      <c r="E42" s="70"/>
      <c r="F42" s="70"/>
    </row>
    <row r="43" spans="1:6">
      <c r="D43" s="28"/>
    </row>
    <row r="44" spans="1:6">
      <c r="D44" s="28"/>
    </row>
  </sheetData>
  <mergeCells count="5">
    <mergeCell ref="E1:F1"/>
    <mergeCell ref="D2:F2"/>
    <mergeCell ref="A7:D7"/>
    <mergeCell ref="A41:C41"/>
    <mergeCell ref="A6:D6"/>
  </mergeCells>
  <phoneticPr fontId="0" type="noConversion"/>
  <pageMargins left="0.59055118110236227" right="0" top="0.78740157480314965" bottom="0.39370078740157483" header="0" footer="0"/>
  <pageSetup paperSize="9" scale="98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"/>
  <sheetViews>
    <sheetView tabSelected="1" zoomScale="120" workbookViewId="0">
      <selection activeCell="A4" sqref="A4"/>
    </sheetView>
  </sheetViews>
  <sheetFormatPr defaultColWidth="9.1328125" defaultRowHeight="13.15"/>
  <cols>
    <col min="1" max="1" width="43.73046875" style="4" customWidth="1"/>
    <col min="2" max="2" width="25.73046875" style="4" customWidth="1"/>
    <col min="3" max="3" width="15.265625" style="7" customWidth="1"/>
    <col min="4" max="4" width="20" style="4" customWidth="1"/>
    <col min="5" max="16384" width="9.1328125" style="4"/>
  </cols>
  <sheetData>
    <row r="1" spans="1:4">
      <c r="C1" s="12" t="s">
        <v>116</v>
      </c>
    </row>
    <row r="2" spans="1:4">
      <c r="C2" s="12" t="s">
        <v>35</v>
      </c>
    </row>
    <row r="3" spans="1:4">
      <c r="C3" s="12" t="s">
        <v>129</v>
      </c>
    </row>
    <row r="4" spans="1:4">
      <c r="C4" s="83" t="s">
        <v>195</v>
      </c>
    </row>
    <row r="6" spans="1:4" s="29" customFormat="1" ht="63.75" customHeight="1">
      <c r="A6" s="103" t="s">
        <v>187</v>
      </c>
      <c r="B6" s="103"/>
      <c r="C6" s="103"/>
      <c r="D6" s="48"/>
    </row>
    <row r="7" spans="1:4" s="5" customFormat="1" ht="25.5">
      <c r="A7" s="3" t="s">
        <v>43</v>
      </c>
      <c r="B7" s="1" t="s">
        <v>123</v>
      </c>
      <c r="C7" s="1" t="s">
        <v>120</v>
      </c>
    </row>
    <row r="8" spans="1:4" s="5" customFormat="1" ht="20.25" customHeight="1">
      <c r="A8" s="45" t="s">
        <v>117</v>
      </c>
      <c r="B8" s="46" t="s">
        <v>121</v>
      </c>
      <c r="C8" s="47">
        <f>-'Приложение 1'!C62</f>
        <v>-254418.08300000001</v>
      </c>
    </row>
    <row r="9" spans="1:4" s="7" customFormat="1" ht="21.75" customHeight="1">
      <c r="A9" s="11" t="s">
        <v>118</v>
      </c>
      <c r="B9" s="30" t="s">
        <v>122</v>
      </c>
      <c r="C9" s="23">
        <f>'Приложение 2'!D41</f>
        <v>667805.6</v>
      </c>
    </row>
    <row r="10" spans="1:4" ht="24" customHeight="1">
      <c r="A10" s="104" t="s">
        <v>119</v>
      </c>
      <c r="B10" s="104"/>
      <c r="C10" s="44">
        <f>C8+C9</f>
        <v>413387.51699999999</v>
      </c>
    </row>
    <row r="11" spans="1:4">
      <c r="C11" s="31"/>
    </row>
  </sheetData>
  <mergeCells count="2">
    <mergeCell ref="A6:C6"/>
    <mergeCell ref="A10:B10"/>
  </mergeCells>
  <phoneticPr fontId="0" type="noConversion"/>
  <pageMargins left="0.78740157480314965" right="0.39370078740157483" top="0.96" bottom="0.24" header="0" footer="0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</vt:lpstr>
      <vt:lpstr>Приложение 1</vt:lpstr>
      <vt:lpstr>Приложение 2</vt:lpstr>
      <vt:lpstr>Приложение 3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 Владимир</dc:creator>
  <cp:lastModifiedBy>SDuser</cp:lastModifiedBy>
  <cp:lastPrinted>2019-10-31T07:08:20Z</cp:lastPrinted>
  <dcterms:created xsi:type="dcterms:W3CDTF">2005-11-22T09:06:04Z</dcterms:created>
  <dcterms:modified xsi:type="dcterms:W3CDTF">2019-10-31T07:09:03Z</dcterms:modified>
</cp:coreProperties>
</file>